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환경관리소\용역\폐열보일러 정밀진단용역\공고문\진짜\"/>
    </mc:Choice>
  </mc:AlternateContent>
  <xr:revisionPtr revIDLastSave="0" documentId="13_ncr:1_{73A8BAFD-0734-4875-9422-143AE3270D71}" xr6:coauthVersionLast="36" xr6:coauthVersionMax="36" xr10:uidLastSave="{00000000-0000-0000-0000-000000000000}"/>
  <bookViews>
    <workbookView xWindow="0" yWindow="0" windowWidth="28800" windowHeight="11520" tabRatio="691" xr2:uid="{DC864969-7054-4E7B-A086-8EAD97FE9801}"/>
  </bookViews>
  <sheets>
    <sheet name="원계" sheetId="1" r:id="rId1"/>
    <sheet name="재료비" sheetId="28" r:id="rId2"/>
  </sheets>
  <definedNames>
    <definedName name="_xlnm.Print_Area" localSheetId="0">원계!$A$1:$H$19</definedName>
    <definedName name="_xlnm.Print_Area" localSheetId="1">재료비!$A$1:$G$27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s="1"/>
  <c r="E9" i="1"/>
  <c r="E10" i="1" s="1"/>
  <c r="F25" i="28" l="1"/>
  <c r="E6" i="1" s="1"/>
  <c r="E7" i="1" s="1"/>
  <c r="E11" i="1" l="1"/>
  <c r="E8" i="1"/>
  <c r="E14" i="1" l="1"/>
  <c r="E15" i="1" l="1"/>
  <c r="E18" i="1" s="1"/>
  <c r="F11" i="1"/>
  <c r="F8" i="1"/>
  <c r="F12" i="1"/>
  <c r="F13" i="1"/>
  <c r="E17" i="1" l="1"/>
  <c r="F14" i="1"/>
  <c r="E16" i="1" l="1"/>
</calcChain>
</file>

<file path=xl/sharedStrings.xml><?xml version="1.0" encoding="utf-8"?>
<sst xmlns="http://schemas.openxmlformats.org/spreadsheetml/2006/main" count="113" uniqueCount="81">
  <si>
    <t>원 가 계 산 서</t>
    <phoneticPr fontId="4" type="noConversion"/>
  </si>
  <si>
    <t>용역명 : 폐열보일러 정밀진단</t>
    <phoneticPr fontId="7" type="noConversion"/>
  </si>
  <si>
    <t>단위 : 원</t>
    <phoneticPr fontId="4" type="noConversion"/>
  </si>
  <si>
    <t>비목</t>
    <phoneticPr fontId="4" type="noConversion"/>
  </si>
  <si>
    <t>금액</t>
    <phoneticPr fontId="4" type="noConversion"/>
  </si>
  <si>
    <t>구성비(%)</t>
    <phoneticPr fontId="4" type="noConversion"/>
  </si>
  <si>
    <t>비고</t>
    <phoneticPr fontId="4" type="noConversion"/>
  </si>
  <si>
    <t>소      계</t>
    <phoneticPr fontId="4" type="noConversion"/>
  </si>
  <si>
    <t>인건비 집계표 참조</t>
    <phoneticPr fontId="4" type="noConversion"/>
  </si>
  <si>
    <t>경비 집계표 참조</t>
    <phoneticPr fontId="4" type="noConversion"/>
  </si>
  <si>
    <t>③</t>
    <phoneticPr fontId="4" type="noConversion"/>
  </si>
  <si>
    <t>제경비</t>
    <phoneticPr fontId="7" type="noConversion"/>
  </si>
  <si>
    <t>④</t>
    <phoneticPr fontId="4" type="noConversion"/>
  </si>
  <si>
    <t>기술료</t>
    <phoneticPr fontId="7" type="noConversion"/>
  </si>
  <si>
    <t>(직접인건비+제경비)*10.00%</t>
    <phoneticPr fontId="4" type="noConversion"/>
  </si>
  <si>
    <t>⑤</t>
    <phoneticPr fontId="4" type="noConversion"/>
  </si>
  <si>
    <t>계</t>
    <phoneticPr fontId="4" type="noConversion"/>
  </si>
  <si>
    <t>①+②+③+④</t>
    <phoneticPr fontId="4" type="noConversion"/>
  </si>
  <si>
    <t>①+②</t>
    <phoneticPr fontId="4" type="noConversion"/>
  </si>
  <si>
    <t>⑥</t>
    <phoneticPr fontId="4" type="noConversion"/>
  </si>
  <si>
    <t>부가가치세</t>
    <phoneticPr fontId="7" type="noConversion"/>
  </si>
  <si>
    <t>⑤*10%</t>
    <phoneticPr fontId="7" type="noConversion"/>
  </si>
  <si>
    <t>⑦</t>
    <phoneticPr fontId="4" type="noConversion"/>
  </si>
  <si>
    <t>비파괴검사</t>
    <phoneticPr fontId="7" type="noConversion"/>
  </si>
  <si>
    <t>⑧</t>
    <phoneticPr fontId="4" type="noConversion"/>
  </si>
  <si>
    <t>비계 및 보온</t>
    <phoneticPr fontId="7" type="noConversion"/>
  </si>
  <si>
    <t>⑨</t>
    <phoneticPr fontId="7" type="noConversion"/>
  </si>
  <si>
    <t>합계</t>
    <phoneticPr fontId="4" type="noConversion"/>
  </si>
  <si>
    <t>만원미만절사</t>
    <phoneticPr fontId="4" type="noConversion"/>
  </si>
  <si>
    <t>주) 금액 : 부문별 집계표 참조</t>
    <phoneticPr fontId="4" type="noConversion"/>
  </si>
  <si>
    <t>&lt; 표Ⅳ &gt;</t>
    <phoneticPr fontId="4" type="noConversion"/>
  </si>
  <si>
    <t>① 재 료 비</t>
    <phoneticPr fontId="4" type="noConversion"/>
  </si>
  <si>
    <t>② 인 건 비</t>
    <phoneticPr fontId="7" type="noConversion"/>
  </si>
  <si>
    <t>금액</t>
    <phoneticPr fontId="7" type="noConversion"/>
  </si>
  <si>
    <t>비고</t>
    <phoneticPr fontId="7" type="noConversion"/>
  </si>
  <si>
    <t>단위:원</t>
  </si>
  <si>
    <t>계</t>
  </si>
  <si>
    <t>&lt; 표Ⅳ-1-2-1 &gt;</t>
    <phoneticPr fontId="4" type="noConversion"/>
  </si>
  <si>
    <t>정밀진단 재료비 계산표</t>
    <phoneticPr fontId="7" type="noConversion"/>
  </si>
  <si>
    <t>품명</t>
    <phoneticPr fontId="7" type="noConversion"/>
  </si>
  <si>
    <t>규격</t>
    <phoneticPr fontId="7" type="noConversion"/>
  </si>
  <si>
    <t>단위</t>
    <phoneticPr fontId="7" type="noConversion"/>
  </si>
  <si>
    <t>수량</t>
    <phoneticPr fontId="7" type="noConversion"/>
  </si>
  <si>
    <t>단가</t>
    <phoneticPr fontId="7" type="noConversion"/>
  </si>
  <si>
    <t>샌드페이퍼(직경32mm)</t>
    <phoneticPr fontId="7" type="noConversion"/>
  </si>
  <si>
    <t>#120</t>
    <phoneticPr fontId="7" type="noConversion"/>
  </si>
  <si>
    <t>EA</t>
    <phoneticPr fontId="7" type="noConversion"/>
  </si>
  <si>
    <t>#220</t>
    <phoneticPr fontId="7" type="noConversion"/>
  </si>
  <si>
    <t>#400</t>
    <phoneticPr fontId="7" type="noConversion"/>
  </si>
  <si>
    <t>#600</t>
    <phoneticPr fontId="7" type="noConversion"/>
  </si>
  <si>
    <t>#800</t>
    <phoneticPr fontId="7" type="noConversion"/>
  </si>
  <si>
    <t>#1000</t>
    <phoneticPr fontId="7" type="noConversion"/>
  </si>
  <si>
    <t>표면복제필름</t>
    <phoneticPr fontId="7" type="noConversion"/>
  </si>
  <si>
    <t>Sheet</t>
    <phoneticPr fontId="7" type="noConversion"/>
  </si>
  <si>
    <t>다이아몬드 페이스트</t>
    <phoneticPr fontId="7" type="noConversion"/>
  </si>
  <si>
    <t>6㎛</t>
    <phoneticPr fontId="7" type="noConversion"/>
  </si>
  <si>
    <t>g</t>
    <phoneticPr fontId="7" type="noConversion"/>
  </si>
  <si>
    <t>1㎛</t>
    <phoneticPr fontId="7" type="noConversion"/>
  </si>
  <si>
    <t>연마용천(페이스용)</t>
    <phoneticPr fontId="7" type="noConversion"/>
  </si>
  <si>
    <t>앵글 그라이더 휠</t>
    <phoneticPr fontId="7" type="noConversion"/>
  </si>
  <si>
    <t>플래퍼 그라인더 휠</t>
    <phoneticPr fontId="7" type="noConversion"/>
  </si>
  <si>
    <t>와이어 브러쉬</t>
    <phoneticPr fontId="7" type="noConversion"/>
  </si>
  <si>
    <t>윤활제</t>
    <phoneticPr fontId="7" type="noConversion"/>
  </si>
  <si>
    <t>ℓ</t>
    <phoneticPr fontId="7" type="noConversion"/>
  </si>
  <si>
    <t>부식액</t>
    <phoneticPr fontId="7" type="noConversion"/>
  </si>
  <si>
    <t>아세톤</t>
    <phoneticPr fontId="7" type="noConversion"/>
  </si>
  <si>
    <t>알코올</t>
    <phoneticPr fontId="7" type="noConversion"/>
  </si>
  <si>
    <t>Coating Target</t>
    <phoneticPr fontId="7" type="noConversion"/>
  </si>
  <si>
    <t>주1)물량 : 전문업체 실적 참조</t>
    <phoneticPr fontId="7" type="noConversion"/>
  </si>
  <si>
    <t xml:space="preserve">  2)단가 : 단가조사표 참조</t>
    <phoneticPr fontId="7" type="noConversion"/>
  </si>
  <si>
    <t>간접재료비</t>
    <phoneticPr fontId="3" type="noConversion"/>
  </si>
  <si>
    <t>직접재료비</t>
    <phoneticPr fontId="3" type="noConversion"/>
  </si>
  <si>
    <t>직접재료비*5.0%</t>
    <phoneticPr fontId="3" type="noConversion"/>
  </si>
  <si>
    <t>직접인건비</t>
    <phoneticPr fontId="3" type="noConversion"/>
  </si>
  <si>
    <t>경집 참조</t>
    <phoneticPr fontId="3" type="noConversion"/>
  </si>
  <si>
    <t>인집 참조</t>
    <phoneticPr fontId="3" type="noConversion"/>
  </si>
  <si>
    <t>원가-1 참조</t>
    <phoneticPr fontId="4" type="noConversion"/>
  </si>
  <si>
    <t>원가-2 참조</t>
    <phoneticPr fontId="4" type="noConversion"/>
  </si>
  <si>
    <t>⑤+⑥+⑦+⑧ 천원단위미만절사</t>
    <phoneticPr fontId="4" type="noConversion"/>
  </si>
  <si>
    <t>직접인건비*90.00%</t>
    <phoneticPr fontId="4" type="noConversion"/>
  </si>
  <si>
    <t>직접인건비*13%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</si>
</sst>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0_ "/>
    <numFmt numFmtId="177" formatCode="#,##0_ "/>
    <numFmt numFmtId="178" formatCode="#,##0.0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바탕체"/>
      <family val="1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b/>
      <sz val="14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name val="굴림체"/>
      <family val="3"/>
      <charset val="129"/>
    </font>
    <font>
      <sz val="11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/>
    </xf>
    <xf numFmtId="41" fontId="5" fillId="0" borderId="0" xfId="2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 wrapText="1"/>
    </xf>
    <xf numFmtId="41" fontId="8" fillId="0" borderId="2" xfId="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41" fontId="9" fillId="0" borderId="2" xfId="2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distributed" vertical="center"/>
    </xf>
    <xf numFmtId="177" fontId="9" fillId="0" borderId="3" xfId="3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177" fontId="9" fillId="0" borderId="6" xfId="3" applyNumberFormat="1" applyFont="1" applyFill="1" applyBorder="1" applyAlignment="1">
      <alignment horizontal="left" vertical="center"/>
    </xf>
    <xf numFmtId="177" fontId="9" fillId="0" borderId="6" xfId="3" applyNumberFormat="1" applyFont="1" applyFill="1" applyBorder="1" applyAlignment="1">
      <alignment horizontal="distributed" vertical="center"/>
    </xf>
    <xf numFmtId="177" fontId="9" fillId="0" borderId="4" xfId="3" applyNumberFormat="1" applyFont="1" applyFill="1" applyBorder="1" applyAlignment="1">
      <alignment horizontal="left" vertical="center"/>
    </xf>
    <xf numFmtId="41" fontId="9" fillId="0" borderId="2" xfId="2" applyFont="1" applyFill="1" applyBorder="1" applyAlignment="1">
      <alignment vertical="center"/>
    </xf>
    <xf numFmtId="41" fontId="10" fillId="0" borderId="2" xfId="2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horizontal="center" vertical="center"/>
    </xf>
    <xf numFmtId="41" fontId="0" fillId="0" borderId="9" xfId="2" applyFont="1" applyFill="1" applyBorder="1" applyAlignment="1">
      <alignment horizontal="left" vertical="center"/>
    </xf>
    <xf numFmtId="177" fontId="0" fillId="0" borderId="9" xfId="3" applyNumberFormat="1" applyFont="1" applyFill="1" applyBorder="1" applyAlignment="1">
      <alignment horizontal="left" vertical="center"/>
    </xf>
    <xf numFmtId="177" fontId="0" fillId="0" borderId="9" xfId="3" applyNumberFormat="1" applyFont="1" applyFill="1" applyBorder="1" applyAlignment="1">
      <alignment horizontal="distributed" vertical="center"/>
    </xf>
    <xf numFmtId="41" fontId="0" fillId="0" borderId="9" xfId="2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2" applyFont="1" applyFill="1" applyAlignment="1">
      <alignment vertical="center"/>
    </xf>
    <xf numFmtId="0" fontId="8" fillId="0" borderId="0" xfId="1" applyNumberFormat="1" applyFont="1" applyFill="1" applyBorder="1" applyAlignment="1">
      <alignment horizontal="left" vertical="center" shrinkToFit="1"/>
    </xf>
    <xf numFmtId="0" fontId="8" fillId="0" borderId="0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shrinkToFit="1"/>
    </xf>
    <xf numFmtId="41" fontId="6" fillId="0" borderId="0" xfId="4" applyNumberFormat="1" applyFont="1" applyFill="1" applyAlignment="1">
      <alignment horizontal="center" vertical="center"/>
    </xf>
    <xf numFmtId="0" fontId="6" fillId="0" borderId="0" xfId="5" applyFont="1" applyFill="1" applyAlignment="1">
      <alignment horizontal="right"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 shrinkToFit="1"/>
    </xf>
    <xf numFmtId="0" fontId="8" fillId="0" borderId="4" xfId="4" applyFont="1" applyFill="1" applyBorder="1" applyAlignment="1">
      <alignment horizontal="center" vertical="center"/>
    </xf>
    <xf numFmtId="41" fontId="9" fillId="0" borderId="3" xfId="1" applyFont="1" applyFill="1" applyBorder="1" applyAlignment="1">
      <alignment vertical="center"/>
    </xf>
    <xf numFmtId="0" fontId="9" fillId="0" borderId="2" xfId="4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 shrinkToFit="1"/>
    </xf>
    <xf numFmtId="0" fontId="9" fillId="0" borderId="10" xfId="4" applyFont="1" applyFill="1" applyBorder="1" applyAlignment="1">
      <alignment horizontal="center" vertical="center" shrinkToFit="1"/>
    </xf>
    <xf numFmtId="41" fontId="9" fillId="0" borderId="10" xfId="1" applyFont="1" applyFill="1" applyBorder="1" applyAlignment="1">
      <alignment horizontal="center" vertical="center" shrinkToFit="1"/>
    </xf>
    <xf numFmtId="41" fontId="9" fillId="0" borderId="10" xfId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41" fontId="9" fillId="0" borderId="3" xfId="1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 shrinkToFit="1"/>
    </xf>
    <xf numFmtId="177" fontId="9" fillId="0" borderId="2" xfId="1" applyNumberFormat="1" applyFont="1" applyFill="1" applyBorder="1" applyAlignment="1">
      <alignment horizontal="center" vertical="center" shrinkToFit="1"/>
    </xf>
    <xf numFmtId="41" fontId="9" fillId="0" borderId="5" xfId="1" applyFont="1" applyFill="1" applyBorder="1" applyAlignment="1">
      <alignment vertical="center" shrinkToFit="1"/>
    </xf>
    <xf numFmtId="41" fontId="9" fillId="0" borderId="3" xfId="1" applyFont="1" applyFill="1" applyBorder="1" applyAlignment="1">
      <alignment horizontal="center" vertical="center"/>
    </xf>
    <xf numFmtId="41" fontId="9" fillId="0" borderId="2" xfId="1" applyFont="1" applyFill="1" applyBorder="1" applyAlignment="1">
      <alignment horizontal="left" vertical="center" shrinkToFit="1"/>
    </xf>
    <xf numFmtId="177" fontId="9" fillId="0" borderId="2" xfId="1" applyNumberFormat="1" applyFont="1" applyFill="1" applyBorder="1" applyAlignment="1">
      <alignment vertical="center" shrinkToFit="1"/>
    </xf>
    <xf numFmtId="41" fontId="9" fillId="0" borderId="2" xfId="1" applyFont="1" applyFill="1" applyBorder="1" applyAlignment="1">
      <alignment vertical="center" shrinkToFit="1"/>
    </xf>
    <xf numFmtId="41" fontId="10" fillId="0" borderId="2" xfId="1" applyFont="1" applyFill="1" applyBorder="1" applyAlignment="1">
      <alignment vertical="center" shrinkToFit="1"/>
    </xf>
    <xf numFmtId="0" fontId="9" fillId="0" borderId="2" xfId="4" applyFont="1" applyFill="1" applyBorder="1" applyAlignment="1">
      <alignment vertical="center"/>
    </xf>
    <xf numFmtId="0" fontId="6" fillId="0" borderId="0" xfId="6" applyFont="1" applyFill="1" applyAlignment="1">
      <alignment vertical="center"/>
    </xf>
    <xf numFmtId="0" fontId="6" fillId="0" borderId="0" xfId="6" applyFont="1" applyFill="1" applyAlignment="1">
      <alignment vertical="center" shrinkToFit="1"/>
    </xf>
    <xf numFmtId="9" fontId="0" fillId="0" borderId="0" xfId="0" applyNumberForma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8" xfId="0" applyFont="1" applyFill="1" applyBorder="1" applyAlignment="1">
      <alignment horizontal="center" vertical="center" textRotation="255"/>
    </xf>
    <xf numFmtId="0" fontId="2" fillId="0" borderId="0" xfId="4" applyFont="1" applyFill="1" applyBorder="1" applyAlignment="1">
      <alignment horizontal="center" vertical="center"/>
    </xf>
  </cellXfs>
  <cellStyles count="10">
    <cellStyle name="백분율 2" xfId="7" xr:uid="{F084D3E5-A954-47B3-B354-1A0409122F08}"/>
    <cellStyle name="백분율 3" xfId="8" xr:uid="{3D023C0F-AC58-44C7-937A-CB14D93CAC51}"/>
    <cellStyle name="쉼표 [0]" xfId="1" builtinId="6"/>
    <cellStyle name="쉼표 [0] 2" xfId="2" xr:uid="{5FF4F9C1-BC98-4800-B6BF-AE92E23AA30E}"/>
    <cellStyle name="쉼표 [0] 4" xfId="9" xr:uid="{D58AC965-2711-4BBF-ADD6-9E073C635281}"/>
    <cellStyle name="쉼표 [0]_특허청(2001년도 PM사업)-2" xfId="3" xr:uid="{1A759BE3-7322-4F06-8199-5B368AC550EB}"/>
    <cellStyle name="표준" xfId="0" builtinId="0"/>
    <cellStyle name="표준_용역원가계산_2006년도 6시그마 컨설팅 용역" xfId="4" xr:uid="{019A1971-594C-4F4A-8A6D-258FF430CE89}"/>
    <cellStyle name="표준_용역원가계산_2006년도 6시그마 컨설팅 용역_4차원 변분 자료동화시스템 개발(Ⅰ)" xfId="6" xr:uid="{06FE0FCB-DF0B-40F5-BF7A-D1F389B5806D}"/>
    <cellStyle name="표준_용역원가계산_각분리용역샘플MD당_2006년도 6시그마 컨설팅 용역" xfId="5" xr:uid="{5C568AD4-57CC-44A3-BD1B-5D62E9BAB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FE3F-B765-4810-80B3-984D1538535F}">
  <dimension ref="A1:I19"/>
  <sheetViews>
    <sheetView tabSelected="1" view="pageBreakPreview" zoomScaleNormal="100" zoomScaleSheetLayoutView="100" workbookViewId="0">
      <selection activeCell="A5" sqref="A5:D5"/>
    </sheetView>
  </sheetViews>
  <sheetFormatPr defaultRowHeight="16.5" x14ac:dyDescent="0.3"/>
  <cols>
    <col min="1" max="1" width="6.125" customWidth="1"/>
    <col min="2" max="2" width="1.125" customWidth="1"/>
    <col min="3" max="3" width="20.375" customWidth="1"/>
    <col min="4" max="4" width="1.125" customWidth="1"/>
    <col min="5" max="5" width="20.75" customWidth="1"/>
    <col min="6" max="6" width="13" customWidth="1"/>
    <col min="7" max="7" width="12.625" customWidth="1"/>
    <col min="8" max="8" width="11.875" customWidth="1"/>
  </cols>
  <sheetData>
    <row r="1" spans="1:9" ht="18.75" x14ac:dyDescent="0.3">
      <c r="A1" s="27" t="s">
        <v>30</v>
      </c>
      <c r="B1" s="28"/>
      <c r="C1" s="28"/>
      <c r="D1" s="28"/>
      <c r="E1" s="29"/>
      <c r="F1" s="28"/>
      <c r="G1" s="28"/>
      <c r="H1" s="28"/>
    </row>
    <row r="2" spans="1:9" ht="30.6" customHeight="1" x14ac:dyDescent="0.3">
      <c r="A2" s="66" t="s">
        <v>0</v>
      </c>
      <c r="B2" s="66"/>
      <c r="C2" s="66"/>
      <c r="D2" s="66"/>
      <c r="E2" s="66"/>
      <c r="F2" s="66"/>
      <c r="G2" s="66"/>
      <c r="H2" s="66"/>
    </row>
    <row r="3" spans="1:9" ht="20.25" customHeight="1" x14ac:dyDescent="0.3">
      <c r="A3" s="1"/>
      <c r="B3" s="1"/>
      <c r="C3" s="1"/>
      <c r="D3" s="1"/>
      <c r="E3" s="2"/>
      <c r="F3" s="1"/>
      <c r="G3" s="1"/>
      <c r="H3" s="1"/>
    </row>
    <row r="4" spans="1:9" ht="20.25" customHeight="1" x14ac:dyDescent="0.3">
      <c r="A4" s="67" t="s">
        <v>1</v>
      </c>
      <c r="B4" s="67"/>
      <c r="C4" s="67"/>
      <c r="D4" s="67"/>
      <c r="E4" s="67"/>
      <c r="F4" s="67"/>
      <c r="G4" s="67"/>
      <c r="H4" s="3" t="s">
        <v>2</v>
      </c>
    </row>
    <row r="5" spans="1:9" ht="50.1" customHeight="1" x14ac:dyDescent="0.3">
      <c r="A5" s="68" t="s">
        <v>3</v>
      </c>
      <c r="B5" s="68"/>
      <c r="C5" s="68"/>
      <c r="D5" s="68"/>
      <c r="E5" s="4" t="s">
        <v>4</v>
      </c>
      <c r="F5" s="5" t="s">
        <v>5</v>
      </c>
      <c r="G5" s="63" t="s">
        <v>6</v>
      </c>
      <c r="H5" s="64"/>
    </row>
    <row r="6" spans="1:9" ht="35.1" customHeight="1" x14ac:dyDescent="0.3">
      <c r="A6" s="69" t="s">
        <v>31</v>
      </c>
      <c r="B6" s="6"/>
      <c r="C6" s="7" t="s">
        <v>71</v>
      </c>
      <c r="D6" s="8"/>
      <c r="E6" s="9" t="e">
        <f>#REF!</f>
        <v>#REF!</v>
      </c>
      <c r="F6" s="10"/>
      <c r="G6" s="61" t="s">
        <v>74</v>
      </c>
      <c r="H6" s="62"/>
    </row>
    <row r="7" spans="1:9" ht="35.1" customHeight="1" x14ac:dyDescent="0.3">
      <c r="A7" s="70"/>
      <c r="B7" s="6"/>
      <c r="C7" s="7" t="s">
        <v>70</v>
      </c>
      <c r="D7" s="8"/>
      <c r="E7" s="9" t="e">
        <f>ROUNDDOWN(E6*I7,0)</f>
        <v>#REF!</v>
      </c>
      <c r="F7" s="10"/>
      <c r="G7" s="61" t="s">
        <v>72</v>
      </c>
      <c r="H7" s="62"/>
      <c r="I7" s="60">
        <v>0.05</v>
      </c>
    </row>
    <row r="8" spans="1:9" ht="35.1" customHeight="1" x14ac:dyDescent="0.3">
      <c r="A8" s="71"/>
      <c r="B8" s="11"/>
      <c r="C8" s="7" t="s">
        <v>7</v>
      </c>
      <c r="D8" s="8"/>
      <c r="E8" s="9" t="e">
        <f>SUM(E6:E7)</f>
        <v>#REF!</v>
      </c>
      <c r="F8" s="12" t="e">
        <f>ROUND(E8/$E$14,4)*100-0.01</f>
        <v>#REF!</v>
      </c>
      <c r="G8" s="61" t="s">
        <v>8</v>
      </c>
      <c r="H8" s="62" t="s">
        <v>8</v>
      </c>
    </row>
    <row r="9" spans="1:9" ht="35.1" customHeight="1" x14ac:dyDescent="0.3">
      <c r="A9" s="69" t="s">
        <v>32</v>
      </c>
      <c r="B9" s="6"/>
      <c r="C9" s="13" t="s">
        <v>73</v>
      </c>
      <c r="D9" s="8"/>
      <c r="E9" s="9" t="e">
        <f>#REF!</f>
        <v>#REF!</v>
      </c>
      <c r="F9" s="12"/>
      <c r="G9" s="61" t="s">
        <v>75</v>
      </c>
      <c r="H9" s="62"/>
    </row>
    <row r="10" spans="1:9" ht="35.1" customHeight="1" x14ac:dyDescent="0.3">
      <c r="A10" s="70"/>
      <c r="B10" s="6"/>
      <c r="C10" s="13" t="s">
        <v>70</v>
      </c>
      <c r="D10" s="8"/>
      <c r="E10" s="9" t="e">
        <f>ROUNDDOWN(E9*I10,0)</f>
        <v>#REF!</v>
      </c>
      <c r="F10" s="12"/>
      <c r="G10" s="61" t="s">
        <v>80</v>
      </c>
      <c r="H10" s="65"/>
      <c r="I10" s="60">
        <v>0.13</v>
      </c>
    </row>
    <row r="11" spans="1:9" ht="35.1" customHeight="1" x14ac:dyDescent="0.3">
      <c r="A11" s="71"/>
      <c r="B11" s="11"/>
      <c r="C11" s="7" t="s">
        <v>7</v>
      </c>
      <c r="D11" s="8"/>
      <c r="E11" s="9" t="e">
        <f>SUM(E9:E10)</f>
        <v>#REF!</v>
      </c>
      <c r="F11" s="12" t="e">
        <f>ROUND(E11/$E$14,4)*100</f>
        <v>#REF!</v>
      </c>
      <c r="G11" s="61" t="s">
        <v>9</v>
      </c>
      <c r="H11" s="62" t="s">
        <v>9</v>
      </c>
    </row>
    <row r="12" spans="1:9" ht="35.1" customHeight="1" x14ac:dyDescent="0.3">
      <c r="A12" s="14" t="s">
        <v>10</v>
      </c>
      <c r="B12" s="15"/>
      <c r="C12" s="7" t="s">
        <v>11</v>
      </c>
      <c r="D12" s="8"/>
      <c r="E12" s="9" t="e">
        <f>ROUNDDOWN(E9*I12,0)</f>
        <v>#REF!</v>
      </c>
      <c r="F12" s="12" t="e">
        <f>ROUND(E12/$E$14,4)*100+0.01</f>
        <v>#REF!</v>
      </c>
      <c r="G12" s="61" t="s">
        <v>79</v>
      </c>
      <c r="H12" s="62" t="s">
        <v>9</v>
      </c>
      <c r="I12" s="60">
        <v>0.9</v>
      </c>
    </row>
    <row r="13" spans="1:9" ht="35.1" customHeight="1" x14ac:dyDescent="0.3">
      <c r="A13" s="14" t="s">
        <v>12</v>
      </c>
      <c r="B13" s="15"/>
      <c r="C13" s="7" t="s">
        <v>13</v>
      </c>
      <c r="D13" s="8"/>
      <c r="E13" s="9" t="e">
        <f>ROUNDDOWN((E9+E12)*I13,0)</f>
        <v>#REF!</v>
      </c>
      <c r="F13" s="12" t="e">
        <f>ROUND(E13/$E$14,4)*100</f>
        <v>#REF!</v>
      </c>
      <c r="G13" s="61" t="s">
        <v>14</v>
      </c>
      <c r="H13" s="62" t="s">
        <v>9</v>
      </c>
      <c r="I13" s="60">
        <v>0.1</v>
      </c>
    </row>
    <row r="14" spans="1:9" ht="35.1" customHeight="1" x14ac:dyDescent="0.3">
      <c r="A14" s="14" t="s">
        <v>15</v>
      </c>
      <c r="B14" s="16"/>
      <c r="C14" s="17" t="s">
        <v>16</v>
      </c>
      <c r="D14" s="18"/>
      <c r="E14" s="19" t="e">
        <f>SUM(E8+E11+E12+E13)</f>
        <v>#REF!</v>
      </c>
      <c r="F14" s="12" t="e">
        <f>SUM(F11,F8,F12,F13)</f>
        <v>#REF!</v>
      </c>
      <c r="G14" s="61" t="s">
        <v>17</v>
      </c>
      <c r="H14" s="62" t="s">
        <v>18</v>
      </c>
    </row>
    <row r="15" spans="1:9" ht="35.1" customHeight="1" x14ac:dyDescent="0.3">
      <c r="A15" s="14" t="s">
        <v>19</v>
      </c>
      <c r="B15" s="16"/>
      <c r="C15" s="17" t="s">
        <v>20</v>
      </c>
      <c r="D15" s="18"/>
      <c r="E15" s="19" t="e">
        <f>ROUNDDOWN(E14*I15,)</f>
        <v>#REF!</v>
      </c>
      <c r="F15" s="12"/>
      <c r="G15" s="61" t="s">
        <v>21</v>
      </c>
      <c r="H15" s="62"/>
      <c r="I15" s="60">
        <v>0.1</v>
      </c>
    </row>
    <row r="16" spans="1:9" ht="35.1" customHeight="1" x14ac:dyDescent="0.3">
      <c r="A16" s="14" t="s">
        <v>22</v>
      </c>
      <c r="B16" s="16"/>
      <c r="C16" s="17" t="s">
        <v>23</v>
      </c>
      <c r="D16" s="18"/>
      <c r="E16" s="19" t="e">
        <f>#REF!</f>
        <v>#REF!</v>
      </c>
      <c r="F16" s="12"/>
      <c r="G16" s="61" t="s">
        <v>76</v>
      </c>
      <c r="H16" s="62" t="s">
        <v>9</v>
      </c>
    </row>
    <row r="17" spans="1:8" ht="35.1" customHeight="1" x14ac:dyDescent="0.3">
      <c r="A17" s="14" t="s">
        <v>24</v>
      </c>
      <c r="B17" s="16"/>
      <c r="C17" s="17" t="s">
        <v>25</v>
      </c>
      <c r="D17" s="18"/>
      <c r="E17" s="19" t="e">
        <f>#REF!</f>
        <v>#REF!</v>
      </c>
      <c r="F17" s="12"/>
      <c r="G17" s="61" t="s">
        <v>77</v>
      </c>
      <c r="H17" s="62" t="s">
        <v>9</v>
      </c>
    </row>
    <row r="18" spans="1:8" ht="35.1" customHeight="1" x14ac:dyDescent="0.3">
      <c r="A18" s="14" t="s">
        <v>26</v>
      </c>
      <c r="B18" s="16"/>
      <c r="C18" s="17" t="s">
        <v>27</v>
      </c>
      <c r="D18" s="18"/>
      <c r="E18" s="20" t="e">
        <f>ROUNDDOWN(SUM(E14:E17),-3)</f>
        <v>#REF!</v>
      </c>
      <c r="F18" s="21"/>
      <c r="G18" s="61" t="s">
        <v>78</v>
      </c>
      <c r="H18" s="62" t="s">
        <v>28</v>
      </c>
    </row>
    <row r="19" spans="1:8" ht="35.1" customHeight="1" x14ac:dyDescent="0.3">
      <c r="A19" s="22" t="s">
        <v>29</v>
      </c>
      <c r="B19" s="23"/>
      <c r="C19" s="24"/>
      <c r="D19" s="23"/>
      <c r="E19" s="25"/>
      <c r="F19" s="26"/>
      <c r="G19" s="26"/>
      <c r="H19" s="22"/>
    </row>
  </sheetData>
  <mergeCells count="19">
    <mergeCell ref="G18:H18"/>
    <mergeCell ref="A2:H2"/>
    <mergeCell ref="A4:G4"/>
    <mergeCell ref="A5:D5"/>
    <mergeCell ref="A6:A8"/>
    <mergeCell ref="A9:A11"/>
    <mergeCell ref="G12:H12"/>
    <mergeCell ref="G13:H13"/>
    <mergeCell ref="G14:H14"/>
    <mergeCell ref="G15:H15"/>
    <mergeCell ref="G16:H16"/>
    <mergeCell ref="G17:H17"/>
    <mergeCell ref="G8:H8"/>
    <mergeCell ref="G9:H9"/>
    <mergeCell ref="G11:H11"/>
    <mergeCell ref="G5:H5"/>
    <mergeCell ref="G6:H6"/>
    <mergeCell ref="G7:H7"/>
    <mergeCell ref="G10:H10"/>
  </mergeCells>
  <phoneticPr fontId="3" type="noConversion"/>
  <pageMargins left="0.7" right="0.7" top="0.75" bottom="0.75" header="0.3" footer="0.3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4FA8-F7CC-4BDC-A6AE-8254B9F77F91}">
  <dimension ref="A1:G27"/>
  <sheetViews>
    <sheetView view="pageBreakPreview" zoomScale="90" zoomScaleNormal="100" zoomScaleSheetLayoutView="90" workbookViewId="0">
      <selection activeCell="A11" sqref="A11"/>
    </sheetView>
  </sheetViews>
  <sheetFormatPr defaultRowHeight="16.5" x14ac:dyDescent="0.3"/>
  <cols>
    <col min="1" max="1" width="23.25" customWidth="1"/>
    <col min="2" max="4" width="9.625" customWidth="1"/>
    <col min="5" max="6" width="13.625" customWidth="1"/>
    <col min="7" max="7" width="8.625" customWidth="1"/>
  </cols>
  <sheetData>
    <row r="1" spans="1:7" ht="20.25" customHeight="1" x14ac:dyDescent="0.3">
      <c r="A1" s="27" t="s">
        <v>37</v>
      </c>
      <c r="B1" s="30"/>
      <c r="C1" s="30"/>
      <c r="D1" s="30"/>
      <c r="E1" s="30"/>
      <c r="F1" s="31"/>
      <c r="G1" s="32"/>
    </row>
    <row r="2" spans="1:7" ht="30" customHeight="1" x14ac:dyDescent="0.3">
      <c r="A2" s="72" t="s">
        <v>38</v>
      </c>
      <c r="B2" s="72"/>
      <c r="C2" s="72"/>
      <c r="D2" s="72"/>
      <c r="E2" s="72"/>
      <c r="F2" s="72"/>
      <c r="G2" s="72"/>
    </row>
    <row r="3" spans="1:7" ht="20.25" customHeight="1" x14ac:dyDescent="0.3">
      <c r="A3" s="33"/>
      <c r="B3" s="33"/>
      <c r="C3" s="33"/>
      <c r="D3" s="33"/>
      <c r="E3" s="33"/>
      <c r="F3" s="33"/>
      <c r="G3" s="33"/>
    </row>
    <row r="4" spans="1:7" ht="20.25" customHeight="1" x14ac:dyDescent="0.3">
      <c r="A4" s="34"/>
      <c r="B4" s="35"/>
      <c r="C4" s="35"/>
      <c r="D4" s="35"/>
      <c r="E4" s="35"/>
      <c r="F4" s="36"/>
      <c r="G4" s="37" t="s">
        <v>35</v>
      </c>
    </row>
    <row r="5" spans="1:7" ht="40.5" customHeight="1" x14ac:dyDescent="0.3">
      <c r="A5" s="38" t="s">
        <v>39</v>
      </c>
      <c r="B5" s="39" t="s">
        <v>40</v>
      </c>
      <c r="C5" s="39" t="s">
        <v>41</v>
      </c>
      <c r="D5" s="39" t="s">
        <v>42</v>
      </c>
      <c r="E5" s="39" t="s">
        <v>43</v>
      </c>
      <c r="F5" s="40" t="s">
        <v>33</v>
      </c>
      <c r="G5" s="38" t="s">
        <v>34</v>
      </c>
    </row>
    <row r="6" spans="1:7" ht="24" customHeight="1" x14ac:dyDescent="0.3">
      <c r="A6" s="41" t="s">
        <v>44</v>
      </c>
      <c r="B6" s="42" t="s">
        <v>45</v>
      </c>
      <c r="C6" s="43" t="s">
        <v>46</v>
      </c>
      <c r="D6" s="44">
        <v>300</v>
      </c>
      <c r="E6" s="45"/>
      <c r="F6" s="46"/>
      <c r="G6" s="47"/>
    </row>
    <row r="7" spans="1:7" ht="24" customHeight="1" x14ac:dyDescent="0.3">
      <c r="A7" s="41" t="s">
        <v>44</v>
      </c>
      <c r="B7" s="42" t="s">
        <v>47</v>
      </c>
      <c r="C7" s="43" t="s">
        <v>46</v>
      </c>
      <c r="D7" s="44">
        <v>300</v>
      </c>
      <c r="E7" s="45"/>
      <c r="F7" s="46"/>
      <c r="G7" s="47"/>
    </row>
    <row r="8" spans="1:7" ht="24" customHeight="1" x14ac:dyDescent="0.3">
      <c r="A8" s="41" t="s">
        <v>44</v>
      </c>
      <c r="B8" s="42" t="s">
        <v>48</v>
      </c>
      <c r="C8" s="43" t="s">
        <v>46</v>
      </c>
      <c r="D8" s="44">
        <v>300</v>
      </c>
      <c r="E8" s="45"/>
      <c r="F8" s="46"/>
      <c r="G8" s="47"/>
    </row>
    <row r="9" spans="1:7" ht="24" customHeight="1" x14ac:dyDescent="0.3">
      <c r="A9" s="41" t="s">
        <v>44</v>
      </c>
      <c r="B9" s="42" t="s">
        <v>49</v>
      </c>
      <c r="C9" s="43" t="s">
        <v>46</v>
      </c>
      <c r="D9" s="44">
        <v>300</v>
      </c>
      <c r="E9" s="45"/>
      <c r="F9" s="46"/>
      <c r="G9" s="47"/>
    </row>
    <row r="10" spans="1:7" ht="24" customHeight="1" x14ac:dyDescent="0.3">
      <c r="A10" s="41" t="s">
        <v>44</v>
      </c>
      <c r="B10" s="42" t="s">
        <v>50</v>
      </c>
      <c r="C10" s="43" t="s">
        <v>46</v>
      </c>
      <c r="D10" s="44">
        <v>300</v>
      </c>
      <c r="E10" s="45"/>
      <c r="F10" s="46"/>
      <c r="G10" s="47"/>
    </row>
    <row r="11" spans="1:7" ht="24" customHeight="1" x14ac:dyDescent="0.3">
      <c r="A11" s="41" t="s">
        <v>44</v>
      </c>
      <c r="B11" s="42" t="s">
        <v>51</v>
      </c>
      <c r="C11" s="43" t="s">
        <v>46</v>
      </c>
      <c r="D11" s="44">
        <v>300</v>
      </c>
      <c r="E11" s="45"/>
      <c r="F11" s="46"/>
      <c r="G11" s="47"/>
    </row>
    <row r="12" spans="1:7" ht="24" customHeight="1" x14ac:dyDescent="0.3">
      <c r="A12" s="48" t="s">
        <v>52</v>
      </c>
      <c r="B12" s="42"/>
      <c r="C12" s="43" t="s">
        <v>53</v>
      </c>
      <c r="D12" s="44">
        <v>50</v>
      </c>
      <c r="E12" s="45"/>
      <c r="F12" s="46"/>
      <c r="G12" s="47"/>
    </row>
    <row r="13" spans="1:7" ht="24" customHeight="1" x14ac:dyDescent="0.3">
      <c r="A13" s="48" t="s">
        <v>54</v>
      </c>
      <c r="B13" s="42" t="s">
        <v>55</v>
      </c>
      <c r="C13" s="43" t="s">
        <v>56</v>
      </c>
      <c r="D13" s="44">
        <v>7</v>
      </c>
      <c r="E13" s="45"/>
      <c r="F13" s="46"/>
      <c r="G13" s="47"/>
    </row>
    <row r="14" spans="1:7" ht="24" customHeight="1" x14ac:dyDescent="0.3">
      <c r="A14" s="48" t="s">
        <v>54</v>
      </c>
      <c r="B14" s="42" t="s">
        <v>57</v>
      </c>
      <c r="C14" s="43" t="s">
        <v>56</v>
      </c>
      <c r="D14" s="44">
        <v>7</v>
      </c>
      <c r="E14" s="45"/>
      <c r="F14" s="46"/>
      <c r="G14" s="47"/>
    </row>
    <row r="15" spans="1:7" ht="24" customHeight="1" x14ac:dyDescent="0.3">
      <c r="A15" s="48" t="s">
        <v>58</v>
      </c>
      <c r="B15" s="42" t="s">
        <v>55</v>
      </c>
      <c r="C15" s="43" t="s">
        <v>46</v>
      </c>
      <c r="D15" s="44">
        <v>7</v>
      </c>
      <c r="E15" s="45"/>
      <c r="F15" s="46"/>
      <c r="G15" s="47"/>
    </row>
    <row r="16" spans="1:7" ht="24" customHeight="1" x14ac:dyDescent="0.3">
      <c r="A16" s="48" t="s">
        <v>58</v>
      </c>
      <c r="B16" s="42" t="s">
        <v>57</v>
      </c>
      <c r="C16" s="43" t="s">
        <v>46</v>
      </c>
      <c r="D16" s="44">
        <v>7</v>
      </c>
      <c r="E16" s="45"/>
      <c r="F16" s="46"/>
      <c r="G16" s="47"/>
    </row>
    <row r="17" spans="1:7" ht="24" customHeight="1" x14ac:dyDescent="0.3">
      <c r="A17" s="48" t="s">
        <v>59</v>
      </c>
      <c r="B17" s="42"/>
      <c r="C17" s="43" t="s">
        <v>46</v>
      </c>
      <c r="D17" s="44">
        <v>20</v>
      </c>
      <c r="E17" s="45"/>
      <c r="F17" s="46"/>
      <c r="G17" s="47"/>
    </row>
    <row r="18" spans="1:7" ht="24" customHeight="1" x14ac:dyDescent="0.3">
      <c r="A18" s="48" t="s">
        <v>60</v>
      </c>
      <c r="B18" s="42"/>
      <c r="C18" s="43" t="s">
        <v>46</v>
      </c>
      <c r="D18" s="44">
        <v>20</v>
      </c>
      <c r="E18" s="45"/>
      <c r="F18" s="46"/>
      <c r="G18" s="47"/>
    </row>
    <row r="19" spans="1:7" ht="24" customHeight="1" x14ac:dyDescent="0.3">
      <c r="A19" s="48" t="s">
        <v>61</v>
      </c>
      <c r="B19" s="42"/>
      <c r="C19" s="43" t="s">
        <v>46</v>
      </c>
      <c r="D19" s="44">
        <v>20</v>
      </c>
      <c r="E19" s="45"/>
      <c r="F19" s="46"/>
      <c r="G19" s="47"/>
    </row>
    <row r="20" spans="1:7" ht="24" customHeight="1" x14ac:dyDescent="0.3">
      <c r="A20" s="48" t="s">
        <v>62</v>
      </c>
      <c r="B20" s="42"/>
      <c r="C20" s="43" t="s">
        <v>63</v>
      </c>
      <c r="D20" s="44">
        <v>10</v>
      </c>
      <c r="E20" s="45"/>
      <c r="F20" s="46"/>
      <c r="G20" s="47"/>
    </row>
    <row r="21" spans="1:7" ht="24" customHeight="1" x14ac:dyDescent="0.3">
      <c r="A21" s="48" t="s">
        <v>64</v>
      </c>
      <c r="B21" s="42"/>
      <c r="C21" s="43" t="s">
        <v>63</v>
      </c>
      <c r="D21" s="44">
        <v>5</v>
      </c>
      <c r="E21" s="45"/>
      <c r="F21" s="46"/>
      <c r="G21" s="47"/>
    </row>
    <row r="22" spans="1:7" ht="24" customHeight="1" x14ac:dyDescent="0.3">
      <c r="A22" s="48" t="s">
        <v>65</v>
      </c>
      <c r="B22" s="42"/>
      <c r="C22" s="43" t="s">
        <v>63</v>
      </c>
      <c r="D22" s="44">
        <v>5</v>
      </c>
      <c r="E22" s="45"/>
      <c r="F22" s="46"/>
      <c r="G22" s="47"/>
    </row>
    <row r="23" spans="1:7" ht="24" customHeight="1" x14ac:dyDescent="0.3">
      <c r="A23" s="48" t="s">
        <v>66</v>
      </c>
      <c r="B23" s="49"/>
      <c r="C23" s="43" t="s">
        <v>63</v>
      </c>
      <c r="D23" s="50">
        <v>5</v>
      </c>
      <c r="E23" s="45"/>
      <c r="F23" s="46"/>
      <c r="G23" s="51"/>
    </row>
    <row r="24" spans="1:7" ht="24" customHeight="1" x14ac:dyDescent="0.3">
      <c r="A24" s="48" t="s">
        <v>67</v>
      </c>
      <c r="B24" s="49"/>
      <c r="C24" s="43" t="s">
        <v>46</v>
      </c>
      <c r="D24" s="50">
        <v>1</v>
      </c>
      <c r="E24" s="45"/>
      <c r="F24" s="46"/>
      <c r="G24" s="51"/>
    </row>
    <row r="25" spans="1:7" ht="24" customHeight="1" x14ac:dyDescent="0.3">
      <c r="A25" s="52" t="s">
        <v>36</v>
      </c>
      <c r="B25" s="53"/>
      <c r="C25" s="53"/>
      <c r="D25" s="54"/>
      <c r="E25" s="55"/>
      <c r="F25" s="56">
        <f>SUM(F6:F24)</f>
        <v>0</v>
      </c>
      <c r="G25" s="57"/>
    </row>
    <row r="26" spans="1:7" ht="24" customHeight="1" x14ac:dyDescent="0.3">
      <c r="A26" s="58" t="s">
        <v>68</v>
      </c>
      <c r="B26" s="59"/>
      <c r="C26" s="59"/>
      <c r="D26" s="59"/>
      <c r="E26" s="59"/>
      <c r="F26" s="58"/>
      <c r="G26" s="58"/>
    </row>
    <row r="27" spans="1:7" ht="24" customHeight="1" x14ac:dyDescent="0.3">
      <c r="A27" s="58" t="s">
        <v>69</v>
      </c>
      <c r="B27" s="59"/>
      <c r="C27" s="59"/>
      <c r="D27" s="59"/>
      <c r="E27" s="59"/>
      <c r="F27" s="58"/>
      <c r="G27" s="58"/>
    </row>
  </sheetData>
  <mergeCells count="1">
    <mergeCell ref="A2:G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원계</vt:lpstr>
      <vt:lpstr>재료비</vt:lpstr>
      <vt:lpstr>원계!Print_Area</vt:lpstr>
      <vt:lpstr>재료비!Print_Area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오상세</dc:creator>
  <cp:lastModifiedBy>공영차고지(주유소)</cp:lastModifiedBy>
  <cp:lastPrinted>2022-03-17T01:42:17Z</cp:lastPrinted>
  <dcterms:created xsi:type="dcterms:W3CDTF">2022-03-15T06:55:30Z</dcterms:created>
  <dcterms:modified xsi:type="dcterms:W3CDTF">2022-04-18T13:24:09Z</dcterms:modified>
</cp:coreProperties>
</file>